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2600" windowHeight="11640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K37" i="3"/>
  <c r="L37" s="1"/>
  <c r="K38"/>
  <c r="L38" s="1"/>
  <c r="K41" l="1"/>
  <c r="L41" s="1"/>
  <c r="K48"/>
  <c r="L48" s="1"/>
  <c r="K34"/>
  <c r="L34" s="1"/>
  <c r="K44"/>
  <c r="L44" s="1"/>
  <c r="K35"/>
  <c r="L35" s="1"/>
  <c r="K25"/>
  <c r="L25" s="1"/>
  <c r="K28"/>
  <c r="L28" s="1"/>
  <c r="K30"/>
  <c r="L30" s="1"/>
  <c r="K33"/>
  <c r="L33" s="1"/>
  <c r="K39"/>
  <c r="L39" s="1"/>
  <c r="K42"/>
  <c r="L42" s="1"/>
  <c r="K50"/>
  <c r="L50" s="1"/>
  <c r="K51"/>
  <c r="L51" s="1"/>
  <c r="K52"/>
  <c r="L52" s="1"/>
  <c r="K53"/>
  <c r="L53" s="1"/>
  <c r="K54"/>
  <c r="L54" s="1"/>
  <c r="K55"/>
  <c r="L55" s="1"/>
  <c r="K56"/>
  <c r="L56" s="1"/>
  <c r="K59"/>
  <c r="L59" s="1"/>
  <c r="K60"/>
  <c r="L60" s="1"/>
  <c r="K61"/>
  <c r="L61" s="1"/>
  <c r="K58"/>
  <c r="L58" s="1"/>
  <c r="K57"/>
  <c r="L57" s="1"/>
  <c r="K22"/>
  <c r="L22" s="1"/>
  <c r="K49"/>
  <c r="L49" s="1"/>
  <c r="K21"/>
  <c r="L21" s="1"/>
  <c r="K17"/>
  <c r="L17" s="1"/>
  <c r="K13"/>
  <c r="L13" s="1"/>
  <c r="K26"/>
  <c r="L26" s="1"/>
  <c r="K18"/>
  <c r="L18" s="1"/>
  <c r="K47"/>
  <c r="L47" s="1"/>
  <c r="K46"/>
  <c r="L46" s="1"/>
  <c r="K40"/>
  <c r="L40" s="1"/>
  <c r="K36"/>
  <c r="L36" s="1"/>
  <c r="K11"/>
  <c r="L11" s="1"/>
  <c r="K29"/>
  <c r="L29" s="1"/>
  <c r="K31"/>
  <c r="L31" s="1"/>
  <c r="K27"/>
  <c r="L27" s="1"/>
  <c r="K15"/>
  <c r="L15" s="1"/>
  <c r="K43"/>
  <c r="L43" s="1"/>
  <c r="K12"/>
  <c r="L12" s="1"/>
  <c r="K8"/>
  <c r="L8" s="1"/>
  <c r="K5"/>
  <c r="L5" s="1"/>
  <c r="K6"/>
  <c r="L6" s="1"/>
  <c r="K19"/>
  <c r="L19" s="1"/>
  <c r="K45"/>
  <c r="L45" s="1"/>
  <c r="K7"/>
  <c r="L7" s="1"/>
  <c r="K20"/>
  <c r="L20" s="1"/>
  <c r="K24"/>
  <c r="L24" s="1"/>
  <c r="K16"/>
  <c r="L16" s="1"/>
  <c r="K14"/>
  <c r="L14" s="1"/>
  <c r="K9"/>
  <c r="L9" s="1"/>
  <c r="K32"/>
  <c r="L32" s="1"/>
  <c r="K23"/>
  <c r="L23" s="1"/>
  <c r="K10"/>
  <c r="L10" s="1"/>
</calcChain>
</file>

<file path=xl/sharedStrings.xml><?xml version="1.0" encoding="utf-8"?>
<sst xmlns="http://schemas.openxmlformats.org/spreadsheetml/2006/main" count="153" uniqueCount="118">
  <si>
    <t>Imię</t>
  </si>
  <si>
    <t>Nazwisko</t>
  </si>
  <si>
    <t>Paweł</t>
  </si>
  <si>
    <t>Bartosz</t>
  </si>
  <si>
    <t>Dawid</t>
  </si>
  <si>
    <t>Nowosielski</t>
  </si>
  <si>
    <t>Andrzej</t>
  </si>
  <si>
    <t>Krzysztof</t>
  </si>
  <si>
    <t>Artur</t>
  </si>
  <si>
    <t>Mirosław</t>
  </si>
  <si>
    <t>Wojciechowski</t>
  </si>
  <si>
    <t>Leszek</t>
  </si>
  <si>
    <t>Gajc</t>
  </si>
  <si>
    <t>Piotr</t>
  </si>
  <si>
    <t>Witold</t>
  </si>
  <si>
    <t>Strzyżewski</t>
  </si>
  <si>
    <t>Miejsce</t>
  </si>
  <si>
    <t>suma punktów</t>
  </si>
  <si>
    <t>Baranowski</t>
  </si>
  <si>
    <t>Grzegorz</t>
  </si>
  <si>
    <t>Drabarek</t>
  </si>
  <si>
    <t>Walkiewicz</t>
  </si>
  <si>
    <t>Bodek</t>
  </si>
  <si>
    <t>Sławomir</t>
  </si>
  <si>
    <t>Koll</t>
  </si>
  <si>
    <t>lp</t>
  </si>
  <si>
    <t>Szymański</t>
  </si>
  <si>
    <t>Ryszard</t>
  </si>
  <si>
    <t>Floriańczyk</t>
  </si>
  <si>
    <t>W przypadku zgromadzenia na koniec sezonu identycznej liczby pkt-ów przez wiecej niż jednego zawodnika o końcowej lokacie zadecyduje suma pkt-ów za długość ryb. W trakcie sezonu obowiązują lokaty ex equo.</t>
  </si>
  <si>
    <r>
      <t xml:space="preserve">Punktacja GPX spinning </t>
    </r>
    <r>
      <rPr>
        <sz val="8"/>
        <rFont val="Arial"/>
        <family val="2"/>
        <charset val="238"/>
      </rPr>
      <t>(pkt-y uzyskiwane przez zawodników za zajęcie konkretnych miejsc w poszczególnych zawodach)</t>
    </r>
  </si>
  <si>
    <t>Uwagi</t>
  </si>
  <si>
    <t>Waldemar</t>
  </si>
  <si>
    <r>
      <t xml:space="preserve">W klasyfikacji rocznej wygra zawodnik, który zgromadzi </t>
    </r>
    <r>
      <rPr>
        <b/>
        <i/>
        <u/>
        <sz val="11"/>
        <color theme="1"/>
        <rFont val="Czcionka tekstu podstawowego"/>
        <charset val="238"/>
      </rPr>
      <t>najmniejszą</t>
    </r>
    <r>
      <rPr>
        <b/>
        <i/>
        <sz val="11"/>
        <color theme="1"/>
        <rFont val="Czcionka tekstu podstawowego"/>
        <charset val="238"/>
      </rPr>
      <t xml:space="preserve"> sumę pkt-ów z wszystkich zawodów w sezonie</t>
    </r>
  </si>
  <si>
    <t>Prokop</t>
  </si>
  <si>
    <t>Janusz</t>
  </si>
  <si>
    <t>Adam</t>
  </si>
  <si>
    <t>Klimek</t>
  </si>
  <si>
    <t xml:space="preserve">Zawodnik otrzymuje liczbę pkt-ów równą miejscu zajętemu w danej turze zawodów. </t>
  </si>
  <si>
    <t>Zawodnik nie startował w danej turze lub zdyskwalifikowany</t>
  </si>
  <si>
    <t>Brak ryby złowionej w danej turze - zawodnik nieklasyfikowany w danej turze</t>
  </si>
  <si>
    <t>KLASYFIKACJA GPX 2016  KOŁA MIEJSKIEGO NR 26 PZW W JÓZEFOWIE dyscyplina spławikowa</t>
  </si>
  <si>
    <t>Kanał Żerański, Aleksandrów</t>
  </si>
  <si>
    <t>10.04.2016 r.            MISTRZOSTWA I TURA</t>
  </si>
  <si>
    <t>Zalew Wykrot, Myszyniec</t>
  </si>
  <si>
    <t>24.04.2016 r. MISTRZOSTWA              II TURA</t>
  </si>
  <si>
    <t>19.06.2016r. Spławikowy Puchar Wiosny</t>
  </si>
  <si>
    <t>Rzeka Wisła. Warszawa</t>
  </si>
  <si>
    <t>Łowisko Specjalne, Halinów</t>
  </si>
  <si>
    <t>21.06.2016 r. Puchar Prezesa</t>
  </si>
  <si>
    <t>30.10.2016 r. Towarzyskie Zawody Spławikowe</t>
  </si>
  <si>
    <t>20.11.2016  r. Spławikowy Puchar Jesieni</t>
  </si>
  <si>
    <t>Lis</t>
  </si>
  <si>
    <t>Ewa</t>
  </si>
  <si>
    <t>Zubowski</t>
  </si>
  <si>
    <t>Jacek</t>
  </si>
  <si>
    <t>Komorzycki</t>
  </si>
  <si>
    <t>Marcin</t>
  </si>
  <si>
    <t>Szumidło</t>
  </si>
  <si>
    <t>Okrzeja</t>
  </si>
  <si>
    <t>Zieliński</t>
  </si>
  <si>
    <t>Mateusz</t>
  </si>
  <si>
    <t>Rozalski</t>
  </si>
  <si>
    <t>Rafał</t>
  </si>
  <si>
    <t>Biedrzycki</t>
  </si>
  <si>
    <t>Michał</t>
  </si>
  <si>
    <t>Nowak</t>
  </si>
  <si>
    <t>Szpinalski</t>
  </si>
  <si>
    <t>Bogdan</t>
  </si>
  <si>
    <t>Wolski</t>
  </si>
  <si>
    <t>Tomasz</t>
  </si>
  <si>
    <t>Stelmach</t>
  </si>
  <si>
    <t>Anna</t>
  </si>
  <si>
    <t>Wojciech</t>
  </si>
  <si>
    <t>Brzeziński</t>
  </si>
  <si>
    <t>Sebsatian</t>
  </si>
  <si>
    <t>Biedrzycka</t>
  </si>
  <si>
    <t>Magdalena</t>
  </si>
  <si>
    <t>Kowalczyk</t>
  </si>
  <si>
    <t>Sierański</t>
  </si>
  <si>
    <t>Arkadiusz</t>
  </si>
  <si>
    <t>Gajek</t>
  </si>
  <si>
    <t>Sebastian</t>
  </si>
  <si>
    <t>Malarczyk</t>
  </si>
  <si>
    <t>Tulwin</t>
  </si>
  <si>
    <t>Pawlak</t>
  </si>
  <si>
    <t>Łukasz</t>
  </si>
  <si>
    <t>Zarzycki</t>
  </si>
  <si>
    <t>Kamiński</t>
  </si>
  <si>
    <t>NK</t>
  </si>
  <si>
    <t>Woźnica</t>
  </si>
  <si>
    <t>Zalewski</t>
  </si>
  <si>
    <t xml:space="preserve">Zalewski </t>
  </si>
  <si>
    <t>Sylwester</t>
  </si>
  <si>
    <t>Smoliński</t>
  </si>
  <si>
    <t>Marek</t>
  </si>
  <si>
    <t>Młot</t>
  </si>
  <si>
    <t>Henryk</t>
  </si>
  <si>
    <t>Odolak</t>
  </si>
  <si>
    <t>Olszewski</t>
  </si>
  <si>
    <t>Arlak</t>
  </si>
  <si>
    <t>Włodzimierz</t>
  </si>
  <si>
    <t>Malinowski</t>
  </si>
  <si>
    <t>Agata</t>
  </si>
  <si>
    <t>Żamejc</t>
  </si>
  <si>
    <t>Setniewski</t>
  </si>
  <si>
    <t>Zdzisław</t>
  </si>
  <si>
    <t>Kmieć</t>
  </si>
  <si>
    <t>Szeremeta</t>
  </si>
  <si>
    <t>Dudek</t>
  </si>
  <si>
    <t>Kowalski</t>
  </si>
  <si>
    <t>Suma punktów równa liczbie zawodników w najliczniej obsadzonym sektorze w danych zawodach plus 1 punkt.</t>
  </si>
  <si>
    <t>Suma punktów równa liczbie zawodników w najliczniej obsadzonym sektorze w danych zawodach.</t>
  </si>
  <si>
    <t>Zawodnik nie złowił żadnej ryby w cyklu GPX 2016 w dyscyplinie spławikowej</t>
  </si>
  <si>
    <t>Kat. SENIOR</t>
  </si>
  <si>
    <t>Mularczyk</t>
  </si>
  <si>
    <t>Kanał Żerański, Młyny</t>
  </si>
  <si>
    <t>Po odjęciu jednej najslabszej tury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</si>
</sst>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2"/>
      <name val="Arial"/>
      <family val="2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i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8"/>
      <color theme="1"/>
      <name val="Czcionka tekstu podstawowego"/>
      <charset val="238"/>
    </font>
    <font>
      <sz val="8"/>
      <name val="Arial"/>
      <family val="2"/>
      <charset val="238"/>
    </font>
    <font>
      <b/>
      <sz val="8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sz val="11"/>
      <name val="Arial"/>
      <family val="2"/>
      <charset val="238"/>
    </font>
    <font>
      <b/>
      <i/>
      <sz val="18"/>
      <color rgb="FF0070C0"/>
      <name val="Czcionka tekstu podstawowego"/>
      <charset val="238"/>
    </font>
    <font>
      <sz val="12"/>
      <color indexed="8"/>
      <name val="Czcionka tekstu podstawowego"/>
      <charset val="238"/>
    </font>
    <font>
      <sz val="12"/>
      <name val="Czcionka tekstu podstawowego"/>
      <charset val="238"/>
    </font>
    <font>
      <sz val="12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i/>
      <sz val="11"/>
      <color rgb="FF00B050"/>
      <name val="Czcionka tekstu podstawowego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4" fillId="4" borderId="16" xfId="0" applyFont="1" applyFill="1" applyBorder="1" applyAlignment="1">
      <alignment horizontal="center"/>
    </xf>
    <xf numFmtId="0" fontId="0" fillId="3" borderId="0" xfId="0" applyFill="1"/>
    <xf numFmtId="0" fontId="0" fillId="5" borderId="0" xfId="0" applyFill="1"/>
    <xf numFmtId="0" fontId="14" fillId="0" borderId="0" xfId="0" applyFont="1"/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/>
    <xf numFmtId="0" fontId="0" fillId="0" borderId="0" xfId="0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15" fillId="0" borderId="16" xfId="0" applyFont="1" applyBorder="1"/>
    <xf numFmtId="0" fontId="16" fillId="0" borderId="16" xfId="0" applyFont="1" applyBorder="1" applyAlignment="1">
      <alignment horizontal="center"/>
    </xf>
    <xf numFmtId="0" fontId="15" fillId="0" borderId="16" xfId="0" applyFont="1" applyFill="1" applyBorder="1"/>
    <xf numFmtId="0" fontId="16" fillId="5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/>
    <xf numFmtId="0" fontId="8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15" fillId="0" borderId="18" xfId="0" applyFont="1" applyFill="1" applyBorder="1"/>
    <xf numFmtId="0" fontId="17" fillId="0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6" xfId="0" applyBorder="1"/>
    <xf numFmtId="0" fontId="18" fillId="2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5" fillId="0" borderId="17" xfId="0" applyFont="1" applyBorder="1"/>
    <xf numFmtId="0" fontId="16" fillId="7" borderId="17" xfId="0" applyFont="1" applyFill="1" applyBorder="1" applyAlignment="1">
      <alignment horizontal="center"/>
    </xf>
    <xf numFmtId="0" fontId="0" fillId="0" borderId="17" xfId="0" applyBorder="1"/>
    <xf numFmtId="0" fontId="2" fillId="2" borderId="17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0" fillId="0" borderId="18" xfId="0" applyBorder="1"/>
    <xf numFmtId="0" fontId="2" fillId="2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1828800</xdr:colOff>
      <xdr:row>0</xdr:row>
      <xdr:rowOff>1222</xdr:rowOff>
    </xdr:from>
    <xdr:to>
      <xdr:col>14</xdr:col>
      <xdr:colOff>257175</xdr:colOff>
      <xdr:row>2</xdr:row>
      <xdr:rowOff>476732</xdr:rowOff>
    </xdr:to>
    <xdr:pic>
      <xdr:nvPicPr>
        <xdr:cNvPr id="10" name="Obraz 9" descr="https://upload.wikimedia.org/wikipedia/commons/a/a5/Braxen,_Iduns_kokb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1222"/>
          <a:ext cx="1809750" cy="11327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123824</xdr:colOff>
      <xdr:row>1</xdr:row>
      <xdr:rowOff>199001</xdr:rowOff>
    </xdr:from>
    <xdr:to>
      <xdr:col>3</xdr:col>
      <xdr:colOff>600074</xdr:colOff>
      <xdr:row>2</xdr:row>
      <xdr:rowOff>342900</xdr:rowOff>
    </xdr:to>
    <xdr:pic>
      <xdr:nvPicPr>
        <xdr:cNvPr id="12" name="Obraz 11" descr="http://zpw.pl/fotky/encyklopedia/ukleja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94276"/>
          <a:ext cx="2085975" cy="5058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628650</xdr:colOff>
      <xdr:row>26</xdr:row>
      <xdr:rowOff>209550</xdr:rowOff>
    </xdr:from>
    <xdr:to>
      <xdr:col>19</xdr:col>
      <xdr:colOff>209550</xdr:colOff>
      <xdr:row>36</xdr:row>
      <xdr:rowOff>142875</xdr:rowOff>
    </xdr:to>
    <xdr:pic>
      <xdr:nvPicPr>
        <xdr:cNvPr id="14" name="Obraz 13" descr="http://angloo.com/wp-content/uploads/karp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7229475"/>
          <a:ext cx="4191000" cy="2219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552448</xdr:colOff>
      <xdr:row>42</xdr:row>
      <xdr:rowOff>171450</xdr:rowOff>
    </xdr:from>
    <xdr:to>
      <xdr:col>20</xdr:col>
      <xdr:colOff>28574</xdr:colOff>
      <xdr:row>54</xdr:row>
      <xdr:rowOff>0</xdr:rowOff>
    </xdr:to>
    <xdr:pic>
      <xdr:nvPicPr>
        <xdr:cNvPr id="16" name="Obraz 15" descr="http://www.wedkuje.pl/foto_news/lin_x47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2592048" y="10848975"/>
          <a:ext cx="4772026" cy="2571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selection activeCell="F53" sqref="F53"/>
    </sheetView>
  </sheetViews>
  <sheetFormatPr defaultRowHeight="14.25"/>
  <cols>
    <col min="1" max="1" width="3.375" customWidth="1"/>
    <col min="3" max="3" width="12.125" customWidth="1"/>
    <col min="4" max="4" width="15.125" customWidth="1"/>
    <col min="5" max="5" width="12.875" customWidth="1"/>
    <col min="6" max="6" width="13.125" customWidth="1"/>
    <col min="7" max="7" width="13.875" bestFit="1" customWidth="1"/>
    <col min="8" max="8" width="13.5" customWidth="1"/>
    <col min="9" max="9" width="13.5" style="32" customWidth="1"/>
    <col min="10" max="10" width="13.125" customWidth="1"/>
    <col min="11" max="11" width="11.875" customWidth="1"/>
    <col min="12" max="12" width="13.875" customWidth="1"/>
    <col min="13" max="13" width="35.375" customWidth="1"/>
    <col min="15" max="15" width="11.625" customWidth="1"/>
    <col min="16" max="16" width="12.875" customWidth="1"/>
  </cols>
  <sheetData>
    <row r="1" spans="1:16" ht="23.25">
      <c r="B1" s="6" t="s">
        <v>41</v>
      </c>
      <c r="C1" s="2"/>
      <c r="D1" s="2"/>
    </row>
    <row r="2" spans="1:16" ht="28.5" customHeight="1" thickBot="1">
      <c r="H2" s="31" t="s">
        <v>114</v>
      </c>
    </row>
    <row r="3" spans="1:16" ht="43.5" thickBot="1">
      <c r="A3" s="1"/>
      <c r="B3" s="1"/>
      <c r="C3" s="1"/>
      <c r="D3" s="1"/>
      <c r="E3" s="15" t="s">
        <v>42</v>
      </c>
      <c r="F3" s="14" t="s">
        <v>44</v>
      </c>
      <c r="G3" s="14" t="s">
        <v>47</v>
      </c>
      <c r="H3" s="13" t="s">
        <v>48</v>
      </c>
      <c r="I3" s="15" t="s">
        <v>116</v>
      </c>
      <c r="J3" s="14" t="s">
        <v>42</v>
      </c>
      <c r="K3" s="1"/>
      <c r="L3" s="1"/>
      <c r="M3" s="1"/>
    </row>
    <row r="4" spans="1:16" ht="68.25" customHeight="1" thickBot="1">
      <c r="A4" s="7" t="s">
        <v>25</v>
      </c>
      <c r="B4" s="8" t="s">
        <v>16</v>
      </c>
      <c r="C4" s="9" t="s">
        <v>0</v>
      </c>
      <c r="D4" s="10" t="s">
        <v>1</v>
      </c>
      <c r="E4" s="16" t="s">
        <v>43</v>
      </c>
      <c r="F4" s="7" t="s">
        <v>45</v>
      </c>
      <c r="G4" s="7" t="s">
        <v>46</v>
      </c>
      <c r="H4" s="8" t="s">
        <v>49</v>
      </c>
      <c r="I4" s="7" t="s">
        <v>50</v>
      </c>
      <c r="J4" s="7" t="s">
        <v>51</v>
      </c>
      <c r="K4" s="11" t="s">
        <v>17</v>
      </c>
      <c r="L4" s="65" t="s">
        <v>117</v>
      </c>
      <c r="M4" s="12" t="s">
        <v>31</v>
      </c>
      <c r="O4" s="42" t="s">
        <v>30</v>
      </c>
      <c r="P4" s="43"/>
    </row>
    <row r="5" spans="1:16" ht="18">
      <c r="A5" s="69">
        <v>1</v>
      </c>
      <c r="B5" s="70">
        <v>1</v>
      </c>
      <c r="C5" s="36" t="s">
        <v>52</v>
      </c>
      <c r="D5" s="36" t="s">
        <v>6</v>
      </c>
      <c r="E5" s="37">
        <v>1</v>
      </c>
      <c r="F5" s="21">
        <v>3</v>
      </c>
      <c r="G5" s="21">
        <v>5</v>
      </c>
      <c r="H5" s="21">
        <v>3</v>
      </c>
      <c r="I5" s="3">
        <v>1</v>
      </c>
      <c r="J5" s="71"/>
      <c r="K5" s="72">
        <f>SUM(E5:J5)</f>
        <v>13</v>
      </c>
      <c r="L5" s="72">
        <f>K5-5</f>
        <v>8</v>
      </c>
      <c r="M5" s="72"/>
      <c r="O5" s="59" t="s">
        <v>38</v>
      </c>
      <c r="P5" s="60"/>
    </row>
    <row r="6" spans="1:16" ht="18">
      <c r="A6" s="69">
        <v>2</v>
      </c>
      <c r="B6" s="70">
        <v>2</v>
      </c>
      <c r="C6" s="36" t="s">
        <v>59</v>
      </c>
      <c r="D6" s="36" t="s">
        <v>36</v>
      </c>
      <c r="E6" s="37">
        <v>3</v>
      </c>
      <c r="F6" s="21">
        <v>1</v>
      </c>
      <c r="G6" s="21">
        <v>3</v>
      </c>
      <c r="H6" s="21">
        <v>1</v>
      </c>
      <c r="I6" s="3">
        <v>7</v>
      </c>
      <c r="J6" s="71"/>
      <c r="K6" s="72">
        <f>SUM(E6:J6)</f>
        <v>15</v>
      </c>
      <c r="L6" s="72">
        <f>K6-7</f>
        <v>8</v>
      </c>
      <c r="M6" s="72"/>
      <c r="O6" s="61"/>
      <c r="P6" s="62"/>
    </row>
    <row r="7" spans="1:16" ht="18">
      <c r="A7" s="69">
        <v>3</v>
      </c>
      <c r="B7" s="70">
        <v>3</v>
      </c>
      <c r="C7" s="36" t="s">
        <v>35</v>
      </c>
      <c r="D7" s="36" t="s">
        <v>65</v>
      </c>
      <c r="E7" s="37">
        <v>7</v>
      </c>
      <c r="F7" s="21">
        <v>1</v>
      </c>
      <c r="G7" s="21">
        <v>1</v>
      </c>
      <c r="H7" s="21">
        <v>5</v>
      </c>
      <c r="I7" s="3">
        <v>6</v>
      </c>
      <c r="J7" s="71"/>
      <c r="K7" s="72">
        <f>SUM(E7:J7)</f>
        <v>20</v>
      </c>
      <c r="L7" s="72">
        <f>K7-7</f>
        <v>13</v>
      </c>
      <c r="M7" s="72"/>
      <c r="O7" s="61"/>
      <c r="P7" s="62"/>
    </row>
    <row r="8" spans="1:16" ht="18.75" thickBot="1">
      <c r="A8" s="69">
        <v>4</v>
      </c>
      <c r="B8" s="70">
        <v>4</v>
      </c>
      <c r="C8" s="36" t="s">
        <v>64</v>
      </c>
      <c r="D8" s="36" t="s">
        <v>65</v>
      </c>
      <c r="E8" s="37">
        <v>5</v>
      </c>
      <c r="F8" s="21">
        <v>4</v>
      </c>
      <c r="G8" s="21">
        <v>1</v>
      </c>
      <c r="H8" s="21">
        <v>16</v>
      </c>
      <c r="I8" s="3">
        <v>4</v>
      </c>
      <c r="J8" s="71"/>
      <c r="K8" s="72">
        <f>SUM(E8:J8)</f>
        <v>30</v>
      </c>
      <c r="L8" s="72">
        <f>K8-16</f>
        <v>14</v>
      </c>
      <c r="M8" s="72"/>
      <c r="O8" s="63"/>
      <c r="P8" s="64"/>
    </row>
    <row r="9" spans="1:16" ht="18.75" thickBot="1">
      <c r="A9" s="69">
        <v>5</v>
      </c>
      <c r="B9" s="70">
        <v>5</v>
      </c>
      <c r="C9" s="36" t="s">
        <v>62</v>
      </c>
      <c r="D9" s="36" t="s">
        <v>63</v>
      </c>
      <c r="E9" s="37">
        <v>4</v>
      </c>
      <c r="F9" s="21">
        <v>6</v>
      </c>
      <c r="G9" s="24">
        <v>9</v>
      </c>
      <c r="H9" s="21">
        <v>4</v>
      </c>
      <c r="I9" s="3">
        <v>5</v>
      </c>
      <c r="J9" s="71"/>
      <c r="K9" s="72">
        <f>SUM(E9:J9)</f>
        <v>28</v>
      </c>
      <c r="L9" s="72">
        <f>K9-9</f>
        <v>19</v>
      </c>
      <c r="M9" s="72"/>
    </row>
    <row r="10" spans="1:16" ht="18">
      <c r="A10" s="69">
        <v>6</v>
      </c>
      <c r="B10" s="70">
        <v>6</v>
      </c>
      <c r="C10" s="36" t="s">
        <v>54</v>
      </c>
      <c r="D10" s="36" t="s">
        <v>55</v>
      </c>
      <c r="E10" s="37">
        <v>2</v>
      </c>
      <c r="F10" s="21">
        <v>9</v>
      </c>
      <c r="G10" s="21">
        <v>3</v>
      </c>
      <c r="H10" s="21">
        <v>8</v>
      </c>
      <c r="I10" s="3">
        <v>7</v>
      </c>
      <c r="J10" s="71"/>
      <c r="K10" s="72">
        <f>SUM(E10:J10)</f>
        <v>29</v>
      </c>
      <c r="L10" s="72">
        <f>K10-9</f>
        <v>20</v>
      </c>
      <c r="M10" s="73"/>
      <c r="O10" s="44" t="s">
        <v>33</v>
      </c>
      <c r="P10" s="45"/>
    </row>
    <row r="11" spans="1:16" ht="18">
      <c r="A11" s="69">
        <v>7</v>
      </c>
      <c r="B11" s="70">
        <v>7</v>
      </c>
      <c r="C11" s="36" t="s">
        <v>10</v>
      </c>
      <c r="D11" s="36" t="s">
        <v>9</v>
      </c>
      <c r="E11" s="37">
        <v>9</v>
      </c>
      <c r="F11" s="21">
        <v>8</v>
      </c>
      <c r="G11" s="21">
        <v>4</v>
      </c>
      <c r="H11" s="21">
        <v>23</v>
      </c>
      <c r="I11" s="3">
        <v>2</v>
      </c>
      <c r="J11" s="71"/>
      <c r="K11" s="72">
        <f>SUM(E11:J11)</f>
        <v>46</v>
      </c>
      <c r="L11" s="72">
        <f>K11-23</f>
        <v>23</v>
      </c>
      <c r="M11" s="73"/>
      <c r="O11" s="46"/>
      <c r="P11" s="47"/>
    </row>
    <row r="12" spans="1:16" ht="18">
      <c r="A12" s="69">
        <v>8</v>
      </c>
      <c r="B12" s="70">
        <v>8</v>
      </c>
      <c r="C12" s="36" t="s">
        <v>5</v>
      </c>
      <c r="D12" s="36" t="s">
        <v>4</v>
      </c>
      <c r="E12" s="37">
        <v>6</v>
      </c>
      <c r="F12" s="21">
        <v>2</v>
      </c>
      <c r="G12" s="21">
        <v>5</v>
      </c>
      <c r="H12" s="21">
        <v>17</v>
      </c>
      <c r="I12" s="34">
        <v>11</v>
      </c>
      <c r="J12" s="71"/>
      <c r="K12" s="72">
        <f>SUM(E12:J12)</f>
        <v>41</v>
      </c>
      <c r="L12" s="72">
        <f>K12-17</f>
        <v>24</v>
      </c>
      <c r="M12" s="72"/>
      <c r="O12" s="46"/>
      <c r="P12" s="47"/>
    </row>
    <row r="13" spans="1:16" ht="18">
      <c r="A13" s="69">
        <v>9</v>
      </c>
      <c r="B13" s="70">
        <v>9</v>
      </c>
      <c r="C13" s="36" t="s">
        <v>76</v>
      </c>
      <c r="D13" s="36" t="s">
        <v>77</v>
      </c>
      <c r="E13" s="37">
        <v>10</v>
      </c>
      <c r="F13" s="25">
        <v>3</v>
      </c>
      <c r="G13" s="23">
        <v>10</v>
      </c>
      <c r="H13" s="23">
        <v>39</v>
      </c>
      <c r="I13" s="33">
        <v>1</v>
      </c>
      <c r="J13" s="74"/>
      <c r="K13" s="72">
        <f>SUM(E13:J13)</f>
        <v>63</v>
      </c>
      <c r="L13" s="72">
        <f>K13-39</f>
        <v>24</v>
      </c>
      <c r="M13" s="72"/>
      <c r="O13" s="46"/>
      <c r="P13" s="47"/>
    </row>
    <row r="14" spans="1:16" ht="18.75" thickBot="1">
      <c r="A14" s="69">
        <v>10</v>
      </c>
      <c r="B14" s="70">
        <v>10</v>
      </c>
      <c r="C14" s="36" t="s">
        <v>52</v>
      </c>
      <c r="D14" s="36" t="s">
        <v>53</v>
      </c>
      <c r="E14" s="37">
        <v>1</v>
      </c>
      <c r="F14" s="21">
        <v>6</v>
      </c>
      <c r="G14" s="21">
        <v>7</v>
      </c>
      <c r="H14" s="21">
        <v>14</v>
      </c>
      <c r="I14" s="34">
        <v>11</v>
      </c>
      <c r="J14" s="71"/>
      <c r="K14" s="72">
        <f>SUM(E14:J14)</f>
        <v>39</v>
      </c>
      <c r="L14" s="72">
        <f>K14-14</f>
        <v>25</v>
      </c>
      <c r="M14" s="72"/>
      <c r="O14" s="48"/>
      <c r="P14" s="49"/>
    </row>
    <row r="15" spans="1:16" ht="18.75" thickBot="1">
      <c r="A15" s="69">
        <v>11</v>
      </c>
      <c r="B15" s="70">
        <v>11</v>
      </c>
      <c r="C15" s="36" t="s">
        <v>58</v>
      </c>
      <c r="D15" s="36" t="s">
        <v>3</v>
      </c>
      <c r="E15" s="37">
        <v>3</v>
      </c>
      <c r="F15" s="21">
        <v>2</v>
      </c>
      <c r="G15" s="23">
        <v>10</v>
      </c>
      <c r="H15" s="23">
        <v>39</v>
      </c>
      <c r="I15" s="34">
        <v>11</v>
      </c>
      <c r="J15" s="71"/>
      <c r="K15" s="72">
        <f>SUM(E15:J15)</f>
        <v>65</v>
      </c>
      <c r="L15" s="72">
        <f>K15-39</f>
        <v>26</v>
      </c>
      <c r="M15" s="72"/>
    </row>
    <row r="16" spans="1:16" ht="18">
      <c r="A16" s="69">
        <v>12</v>
      </c>
      <c r="B16" s="70">
        <v>12</v>
      </c>
      <c r="C16" s="36" t="s">
        <v>56</v>
      </c>
      <c r="D16" s="36" t="s">
        <v>57</v>
      </c>
      <c r="E16" s="37">
        <v>2</v>
      </c>
      <c r="F16" s="21">
        <v>4</v>
      </c>
      <c r="G16" s="23">
        <v>10</v>
      </c>
      <c r="H16" s="23">
        <v>39</v>
      </c>
      <c r="I16" s="34">
        <v>11</v>
      </c>
      <c r="J16" s="71"/>
      <c r="K16" s="72">
        <f>SUM(E16:J16)</f>
        <v>66</v>
      </c>
      <c r="L16" s="72">
        <f>K16-39</f>
        <v>27</v>
      </c>
      <c r="M16" s="72"/>
      <c r="O16" s="44" t="s">
        <v>29</v>
      </c>
      <c r="P16" s="50"/>
    </row>
    <row r="17" spans="1:16" ht="18">
      <c r="A17" s="69">
        <v>13</v>
      </c>
      <c r="B17" s="70">
        <v>13</v>
      </c>
      <c r="C17" s="36" t="s">
        <v>66</v>
      </c>
      <c r="D17" s="36" t="s">
        <v>8</v>
      </c>
      <c r="E17" s="37">
        <v>5</v>
      </c>
      <c r="F17" s="21">
        <v>5</v>
      </c>
      <c r="G17" s="23">
        <v>10</v>
      </c>
      <c r="H17" s="23">
        <v>39</v>
      </c>
      <c r="I17" s="3">
        <v>7</v>
      </c>
      <c r="J17" s="71"/>
      <c r="K17" s="72">
        <f>SUM(E17:J17)</f>
        <v>66</v>
      </c>
      <c r="L17" s="72">
        <f>K17-39</f>
        <v>27</v>
      </c>
      <c r="M17" s="72"/>
      <c r="O17" s="51"/>
      <c r="P17" s="52"/>
    </row>
    <row r="18" spans="1:16" ht="18">
      <c r="A18" s="69">
        <v>14</v>
      </c>
      <c r="B18" s="70">
        <v>14</v>
      </c>
      <c r="C18" s="36" t="s">
        <v>12</v>
      </c>
      <c r="D18" s="36" t="s">
        <v>11</v>
      </c>
      <c r="E18" s="37">
        <v>10</v>
      </c>
      <c r="F18" s="24">
        <v>12</v>
      </c>
      <c r="G18" s="25">
        <v>6</v>
      </c>
      <c r="H18" s="26">
        <v>15</v>
      </c>
      <c r="I18" s="33">
        <v>3.5</v>
      </c>
      <c r="J18" s="74"/>
      <c r="K18" s="72">
        <f>SUM(E18:J18)</f>
        <v>46.5</v>
      </c>
      <c r="L18" s="72">
        <f>K18-15</f>
        <v>31.5</v>
      </c>
      <c r="M18" s="72"/>
      <c r="O18" s="51"/>
      <c r="P18" s="52"/>
    </row>
    <row r="19" spans="1:16" ht="18">
      <c r="A19" s="69">
        <v>15</v>
      </c>
      <c r="B19" s="70">
        <v>15</v>
      </c>
      <c r="C19" s="36" t="s">
        <v>71</v>
      </c>
      <c r="D19" s="36" t="s">
        <v>72</v>
      </c>
      <c r="E19" s="37">
        <v>8</v>
      </c>
      <c r="F19" s="21">
        <v>5</v>
      </c>
      <c r="G19" s="23">
        <v>10</v>
      </c>
      <c r="H19" s="23">
        <v>39</v>
      </c>
      <c r="I19" s="35">
        <v>10</v>
      </c>
      <c r="J19" s="71"/>
      <c r="K19" s="72">
        <f>SUM(E19:J19)</f>
        <v>72</v>
      </c>
      <c r="L19" s="72">
        <f>K19-39</f>
        <v>33</v>
      </c>
      <c r="M19" s="72"/>
      <c r="O19" s="51"/>
      <c r="P19" s="52"/>
    </row>
    <row r="20" spans="1:16" ht="18">
      <c r="A20" s="69">
        <v>16</v>
      </c>
      <c r="B20" s="70">
        <v>16</v>
      </c>
      <c r="C20" s="36" t="s">
        <v>12</v>
      </c>
      <c r="D20" s="36" t="s">
        <v>73</v>
      </c>
      <c r="E20" s="37">
        <v>8</v>
      </c>
      <c r="F20" s="24">
        <v>12</v>
      </c>
      <c r="G20" s="21">
        <v>6</v>
      </c>
      <c r="H20" s="21">
        <v>31</v>
      </c>
      <c r="I20" s="35">
        <v>10</v>
      </c>
      <c r="J20" s="71"/>
      <c r="K20" s="72">
        <f>SUM(E20:J20)</f>
        <v>67</v>
      </c>
      <c r="L20" s="72">
        <f>K20-31</f>
        <v>36</v>
      </c>
      <c r="M20" s="72"/>
      <c r="O20" s="51"/>
      <c r="P20" s="52"/>
    </row>
    <row r="21" spans="1:16" ht="18">
      <c r="A21" s="69">
        <v>17</v>
      </c>
      <c r="B21" s="70">
        <v>17</v>
      </c>
      <c r="C21" s="36" t="s">
        <v>26</v>
      </c>
      <c r="D21" s="36" t="s">
        <v>8</v>
      </c>
      <c r="E21" s="37">
        <v>15</v>
      </c>
      <c r="F21" s="24">
        <v>12</v>
      </c>
      <c r="G21" s="23">
        <v>10</v>
      </c>
      <c r="H21" s="26">
        <v>10</v>
      </c>
      <c r="I21" s="33">
        <v>5</v>
      </c>
      <c r="J21" s="74"/>
      <c r="K21" s="72">
        <f>SUM(E21:J21)</f>
        <v>52</v>
      </c>
      <c r="L21" s="72">
        <f>K21-15</f>
        <v>37</v>
      </c>
      <c r="M21" s="73"/>
      <c r="O21" s="53"/>
      <c r="P21" s="54"/>
    </row>
    <row r="22" spans="1:16" ht="18">
      <c r="A22" s="69">
        <v>18</v>
      </c>
      <c r="B22" s="70">
        <v>18</v>
      </c>
      <c r="C22" s="36" t="s">
        <v>85</v>
      </c>
      <c r="D22" s="36" t="s">
        <v>86</v>
      </c>
      <c r="E22" s="37">
        <v>17</v>
      </c>
      <c r="F22" s="21">
        <v>9</v>
      </c>
      <c r="G22" s="23">
        <v>10</v>
      </c>
      <c r="H22" s="26">
        <v>18</v>
      </c>
      <c r="I22" s="33">
        <v>2</v>
      </c>
      <c r="J22" s="74"/>
      <c r="K22" s="72">
        <f>SUM(E22:J22)</f>
        <v>56</v>
      </c>
      <c r="L22" s="72">
        <f>K22-18</f>
        <v>38</v>
      </c>
      <c r="M22" s="73"/>
      <c r="O22" s="53"/>
      <c r="P22" s="54"/>
    </row>
    <row r="23" spans="1:16" ht="18">
      <c r="A23" s="69">
        <v>19</v>
      </c>
      <c r="B23" s="70">
        <v>19</v>
      </c>
      <c r="C23" s="36" t="s">
        <v>78</v>
      </c>
      <c r="D23" s="36" t="s">
        <v>7</v>
      </c>
      <c r="E23" s="37">
        <v>11</v>
      </c>
      <c r="F23" s="21">
        <v>7</v>
      </c>
      <c r="G23" s="23">
        <v>10</v>
      </c>
      <c r="H23" s="23">
        <v>39</v>
      </c>
      <c r="I23" s="34">
        <v>11</v>
      </c>
      <c r="J23" s="71"/>
      <c r="K23" s="72">
        <f>SUM(E23:J23)</f>
        <v>78</v>
      </c>
      <c r="L23" s="72">
        <f>K23-39</f>
        <v>39</v>
      </c>
      <c r="M23" s="72"/>
      <c r="O23" s="55"/>
      <c r="P23" s="56"/>
    </row>
    <row r="24" spans="1:16" ht="18">
      <c r="A24" s="69">
        <v>20</v>
      </c>
      <c r="B24" s="70">
        <v>20</v>
      </c>
      <c r="C24" s="36" t="s">
        <v>79</v>
      </c>
      <c r="D24" s="36" t="s">
        <v>80</v>
      </c>
      <c r="E24" s="37">
        <v>12</v>
      </c>
      <c r="F24" s="21">
        <v>7</v>
      </c>
      <c r="G24" s="22">
        <v>10</v>
      </c>
      <c r="H24" s="21">
        <v>29</v>
      </c>
      <c r="I24" s="34">
        <v>11</v>
      </c>
      <c r="J24" s="71"/>
      <c r="K24" s="72">
        <f>SUM(E24:J24)</f>
        <v>69</v>
      </c>
      <c r="L24" s="72">
        <f>K24-29</f>
        <v>40</v>
      </c>
      <c r="M24" s="72"/>
      <c r="O24" s="55"/>
      <c r="P24" s="56"/>
    </row>
    <row r="25" spans="1:16" ht="18.75" thickBot="1">
      <c r="A25" s="69">
        <v>21</v>
      </c>
      <c r="B25" s="70">
        <v>21</v>
      </c>
      <c r="C25" s="38" t="s">
        <v>94</v>
      </c>
      <c r="D25" s="38" t="s">
        <v>95</v>
      </c>
      <c r="E25" s="23">
        <v>18</v>
      </c>
      <c r="F25" s="23">
        <v>18</v>
      </c>
      <c r="G25" s="23">
        <v>10</v>
      </c>
      <c r="H25" s="27">
        <v>2</v>
      </c>
      <c r="I25" s="34">
        <v>11</v>
      </c>
      <c r="J25" s="74"/>
      <c r="K25" s="72">
        <f>SUM(E25:J25)</f>
        <v>59</v>
      </c>
      <c r="L25" s="72">
        <f>K25-18</f>
        <v>41</v>
      </c>
      <c r="M25" s="72"/>
      <c r="O25" s="57"/>
      <c r="P25" s="58"/>
    </row>
    <row r="26" spans="1:16" ht="18">
      <c r="A26" s="69">
        <v>22</v>
      </c>
      <c r="B26" s="70">
        <v>22</v>
      </c>
      <c r="C26" s="36" t="s">
        <v>24</v>
      </c>
      <c r="D26" s="36" t="s">
        <v>23</v>
      </c>
      <c r="E26" s="37">
        <v>15</v>
      </c>
      <c r="F26" s="25">
        <v>10</v>
      </c>
      <c r="G26" s="23">
        <v>10</v>
      </c>
      <c r="H26" s="23">
        <v>39</v>
      </c>
      <c r="I26" s="33">
        <v>7</v>
      </c>
      <c r="J26" s="74"/>
      <c r="K26" s="72">
        <f>SUM(E26:J26)</f>
        <v>81</v>
      </c>
      <c r="L26" s="72">
        <f>K26-39</f>
        <v>42</v>
      </c>
      <c r="M26" s="72"/>
    </row>
    <row r="27" spans="1:16" ht="18">
      <c r="A27" s="69">
        <v>23</v>
      </c>
      <c r="B27" s="70">
        <v>23</v>
      </c>
      <c r="C27" s="36" t="s">
        <v>60</v>
      </c>
      <c r="D27" s="36" t="s">
        <v>61</v>
      </c>
      <c r="E27" s="37">
        <v>4</v>
      </c>
      <c r="F27" s="22">
        <v>18</v>
      </c>
      <c r="G27" s="23">
        <v>10</v>
      </c>
      <c r="H27" s="24">
        <v>38</v>
      </c>
      <c r="I27" s="34">
        <v>11</v>
      </c>
      <c r="J27" s="71"/>
      <c r="K27" s="72">
        <f>SUM(E27:J27)</f>
        <v>81</v>
      </c>
      <c r="L27" s="72">
        <f>K27-38</f>
        <v>43</v>
      </c>
      <c r="M27" s="72"/>
    </row>
    <row r="28" spans="1:16" ht="18">
      <c r="A28" s="69">
        <v>24</v>
      </c>
      <c r="B28" s="70">
        <v>24</v>
      </c>
      <c r="C28" s="38" t="s">
        <v>21</v>
      </c>
      <c r="D28" s="38" t="s">
        <v>8</v>
      </c>
      <c r="E28" s="23">
        <v>18</v>
      </c>
      <c r="F28" s="23">
        <v>18</v>
      </c>
      <c r="G28" s="23">
        <v>10</v>
      </c>
      <c r="H28" s="27">
        <v>6</v>
      </c>
      <c r="I28" s="34">
        <v>11</v>
      </c>
      <c r="J28" s="74"/>
      <c r="K28" s="72">
        <f>SUM(E28:J28)</f>
        <v>63</v>
      </c>
      <c r="L28" s="72">
        <f>K28-18</f>
        <v>45</v>
      </c>
      <c r="M28" s="72"/>
    </row>
    <row r="29" spans="1:16" ht="18">
      <c r="A29" s="69">
        <v>25</v>
      </c>
      <c r="B29" s="70">
        <v>25</v>
      </c>
      <c r="C29" s="36" t="s">
        <v>67</v>
      </c>
      <c r="D29" s="36" t="s">
        <v>68</v>
      </c>
      <c r="E29" s="37">
        <v>6</v>
      </c>
      <c r="F29" s="22">
        <v>18</v>
      </c>
      <c r="G29" s="23">
        <v>10</v>
      </c>
      <c r="H29" s="23">
        <v>39</v>
      </c>
      <c r="I29" s="34">
        <v>11</v>
      </c>
      <c r="J29" s="71"/>
      <c r="K29" s="72">
        <f>SUM(E29:J29)</f>
        <v>84</v>
      </c>
      <c r="L29" s="72">
        <f>K29-39</f>
        <v>45</v>
      </c>
      <c r="M29" s="72"/>
    </row>
    <row r="30" spans="1:16" ht="18">
      <c r="A30" s="69">
        <v>26</v>
      </c>
      <c r="B30" s="70">
        <v>26</v>
      </c>
      <c r="C30" s="38" t="s">
        <v>96</v>
      </c>
      <c r="D30" s="38" t="s">
        <v>97</v>
      </c>
      <c r="E30" s="23">
        <v>18</v>
      </c>
      <c r="F30" s="23">
        <v>18</v>
      </c>
      <c r="G30" s="23">
        <v>10</v>
      </c>
      <c r="H30" s="27">
        <v>7</v>
      </c>
      <c r="I30" s="34">
        <v>11</v>
      </c>
      <c r="J30" s="74"/>
      <c r="K30" s="72">
        <f>SUM(E30:J30)</f>
        <v>64</v>
      </c>
      <c r="L30" s="72">
        <f>K30-18</f>
        <v>46</v>
      </c>
      <c r="M30" s="72"/>
    </row>
    <row r="31" spans="1:16" ht="18">
      <c r="A31" s="69">
        <v>27</v>
      </c>
      <c r="B31" s="70">
        <v>27</v>
      </c>
      <c r="C31" s="36" t="s">
        <v>69</v>
      </c>
      <c r="D31" s="36" t="s">
        <v>70</v>
      </c>
      <c r="E31" s="37">
        <v>7</v>
      </c>
      <c r="F31" s="22">
        <v>18</v>
      </c>
      <c r="G31" s="23">
        <v>10</v>
      </c>
      <c r="H31" s="23">
        <v>39</v>
      </c>
      <c r="I31" s="34">
        <v>11</v>
      </c>
      <c r="J31" s="71"/>
      <c r="K31" s="72">
        <f>SUM(E31:J31)</f>
        <v>85</v>
      </c>
      <c r="L31" s="72">
        <f>K31-39</f>
        <v>46</v>
      </c>
      <c r="M31" s="72"/>
    </row>
    <row r="32" spans="1:16" ht="18">
      <c r="A32" s="69">
        <v>28</v>
      </c>
      <c r="B32" s="70">
        <v>28</v>
      </c>
      <c r="C32" s="36" t="s">
        <v>74</v>
      </c>
      <c r="D32" s="36" t="s">
        <v>75</v>
      </c>
      <c r="E32" s="37">
        <v>9</v>
      </c>
      <c r="F32" s="22">
        <v>18</v>
      </c>
      <c r="G32" s="23">
        <v>10</v>
      </c>
      <c r="H32" s="23">
        <v>39</v>
      </c>
      <c r="I32" s="35">
        <v>10</v>
      </c>
      <c r="J32" s="71"/>
      <c r="K32" s="72">
        <f>SUM(E32:J32)</f>
        <v>86</v>
      </c>
      <c r="L32" s="72">
        <f>K32-39</f>
        <v>47</v>
      </c>
      <c r="M32" s="72"/>
    </row>
    <row r="33" spans="1:13" ht="18">
      <c r="A33" s="69">
        <v>29</v>
      </c>
      <c r="B33" s="70">
        <v>29</v>
      </c>
      <c r="C33" s="38" t="s">
        <v>37</v>
      </c>
      <c r="D33" s="38" t="s">
        <v>70</v>
      </c>
      <c r="E33" s="23">
        <v>18</v>
      </c>
      <c r="F33" s="23">
        <v>18</v>
      </c>
      <c r="G33" s="23">
        <v>10</v>
      </c>
      <c r="H33" s="27">
        <v>9</v>
      </c>
      <c r="I33" s="34">
        <v>11</v>
      </c>
      <c r="J33" s="74"/>
      <c r="K33" s="72">
        <f>SUM(E33:J33)</f>
        <v>66</v>
      </c>
      <c r="L33" s="72">
        <f>K33-18</f>
        <v>48</v>
      </c>
      <c r="M33" s="72"/>
    </row>
    <row r="34" spans="1:13" ht="18">
      <c r="A34" s="69">
        <v>30</v>
      </c>
      <c r="B34" s="70">
        <v>30</v>
      </c>
      <c r="C34" s="38" t="s">
        <v>91</v>
      </c>
      <c r="D34" s="38" t="s">
        <v>7</v>
      </c>
      <c r="E34" s="23">
        <v>18</v>
      </c>
      <c r="F34" s="23">
        <v>18</v>
      </c>
      <c r="G34" s="27">
        <v>2</v>
      </c>
      <c r="H34" s="26">
        <v>19</v>
      </c>
      <c r="I34" s="34">
        <v>11</v>
      </c>
      <c r="J34" s="74"/>
      <c r="K34" s="72">
        <f>SUM(E34:J34)</f>
        <v>68</v>
      </c>
      <c r="L34" s="72">
        <f>K34-19</f>
        <v>49</v>
      </c>
      <c r="M34" s="72"/>
    </row>
    <row r="35" spans="1:13" ht="18">
      <c r="A35" s="69">
        <v>31</v>
      </c>
      <c r="B35" s="70">
        <v>31</v>
      </c>
      <c r="C35" s="38" t="s">
        <v>71</v>
      </c>
      <c r="D35" s="38" t="s">
        <v>93</v>
      </c>
      <c r="E35" s="23">
        <v>18</v>
      </c>
      <c r="F35" s="23">
        <v>18</v>
      </c>
      <c r="G35" s="27">
        <v>2</v>
      </c>
      <c r="H35" s="26">
        <v>20</v>
      </c>
      <c r="I35" s="34">
        <v>11</v>
      </c>
      <c r="J35" s="74"/>
      <c r="K35" s="72">
        <f>SUM(E35:J35)</f>
        <v>69</v>
      </c>
      <c r="L35" s="72">
        <f>K35-20</f>
        <v>49</v>
      </c>
      <c r="M35" s="72"/>
    </row>
    <row r="36" spans="1:13" ht="18">
      <c r="A36" s="69">
        <v>32</v>
      </c>
      <c r="B36" s="70">
        <v>32</v>
      </c>
      <c r="C36" s="36" t="s">
        <v>15</v>
      </c>
      <c r="D36" s="36" t="s">
        <v>14</v>
      </c>
      <c r="E36" s="37">
        <v>11</v>
      </c>
      <c r="F36" s="22">
        <v>18</v>
      </c>
      <c r="G36" s="23">
        <v>10</v>
      </c>
      <c r="H36" s="21">
        <v>24</v>
      </c>
      <c r="I36" s="35">
        <v>10</v>
      </c>
      <c r="J36" s="71"/>
      <c r="K36" s="72">
        <f>SUM(E36:J36)</f>
        <v>73</v>
      </c>
      <c r="L36" s="72">
        <f>K36-24</f>
        <v>49</v>
      </c>
      <c r="M36" s="72"/>
    </row>
    <row r="37" spans="1:13" ht="18">
      <c r="A37" s="69">
        <v>33</v>
      </c>
      <c r="B37" s="70">
        <v>33</v>
      </c>
      <c r="C37" s="38" t="s">
        <v>108</v>
      </c>
      <c r="D37" s="38" t="s">
        <v>61</v>
      </c>
      <c r="E37" s="23">
        <v>18</v>
      </c>
      <c r="F37" s="23">
        <v>18</v>
      </c>
      <c r="G37" s="23">
        <v>10</v>
      </c>
      <c r="H37" s="28">
        <v>38</v>
      </c>
      <c r="I37" s="33">
        <v>3</v>
      </c>
      <c r="J37" s="74"/>
      <c r="K37" s="72">
        <f>SUM(E37:J37)</f>
        <v>87</v>
      </c>
      <c r="L37" s="72">
        <f>K37-38</f>
        <v>49</v>
      </c>
      <c r="M37" s="72"/>
    </row>
    <row r="38" spans="1:13" ht="18">
      <c r="A38" s="69">
        <v>34</v>
      </c>
      <c r="B38" s="70">
        <v>34</v>
      </c>
      <c r="C38" s="38" t="s">
        <v>115</v>
      </c>
      <c r="D38" s="38" t="s">
        <v>95</v>
      </c>
      <c r="E38" s="23">
        <v>18</v>
      </c>
      <c r="F38" s="23">
        <v>18</v>
      </c>
      <c r="G38" s="23">
        <v>10</v>
      </c>
      <c r="H38" s="23">
        <v>39</v>
      </c>
      <c r="I38" s="33">
        <v>3.5</v>
      </c>
      <c r="J38" s="74"/>
      <c r="K38" s="72">
        <f>SUM(E38:J38)</f>
        <v>88.5</v>
      </c>
      <c r="L38" s="72">
        <f>K38-39</f>
        <v>49.5</v>
      </c>
      <c r="M38" s="72"/>
    </row>
    <row r="39" spans="1:13" ht="18">
      <c r="A39" s="69">
        <v>35</v>
      </c>
      <c r="B39" s="70">
        <v>35</v>
      </c>
      <c r="C39" s="38" t="s">
        <v>98</v>
      </c>
      <c r="D39" s="38" t="s">
        <v>7</v>
      </c>
      <c r="E39" s="23">
        <v>18</v>
      </c>
      <c r="F39" s="23">
        <v>18</v>
      </c>
      <c r="G39" s="23">
        <v>10</v>
      </c>
      <c r="H39" s="27">
        <v>11</v>
      </c>
      <c r="I39" s="34">
        <v>11</v>
      </c>
      <c r="J39" s="74"/>
      <c r="K39" s="72">
        <f>SUM(E39:J39)</f>
        <v>68</v>
      </c>
      <c r="L39" s="72">
        <f>K39-18</f>
        <v>50</v>
      </c>
      <c r="M39" s="72"/>
    </row>
    <row r="40" spans="1:13" ht="18">
      <c r="A40" s="69">
        <v>36</v>
      </c>
      <c r="B40" s="70">
        <v>36</v>
      </c>
      <c r="C40" s="36" t="s">
        <v>90</v>
      </c>
      <c r="D40" s="36" t="s">
        <v>82</v>
      </c>
      <c r="E40" s="37">
        <v>13</v>
      </c>
      <c r="F40" s="22">
        <v>18</v>
      </c>
      <c r="G40" s="25">
        <v>8</v>
      </c>
      <c r="H40" s="23">
        <v>39</v>
      </c>
      <c r="I40" s="34">
        <v>11</v>
      </c>
      <c r="J40" s="74"/>
      <c r="K40" s="72">
        <f>SUM(E40:J40)</f>
        <v>89</v>
      </c>
      <c r="L40" s="72">
        <f>K40-39</f>
        <v>50</v>
      </c>
      <c r="M40" s="72"/>
    </row>
    <row r="41" spans="1:13" ht="18">
      <c r="A41" s="69">
        <v>37</v>
      </c>
      <c r="B41" s="70">
        <v>37</v>
      </c>
      <c r="C41" s="38" t="s">
        <v>22</v>
      </c>
      <c r="D41" s="38" t="s">
        <v>32</v>
      </c>
      <c r="E41" s="39">
        <v>18</v>
      </c>
      <c r="F41" s="23">
        <v>18</v>
      </c>
      <c r="G41" s="28">
        <v>9</v>
      </c>
      <c r="H41" s="26">
        <v>13</v>
      </c>
      <c r="I41" s="34">
        <v>11</v>
      </c>
      <c r="J41" s="74"/>
      <c r="K41" s="72">
        <f>SUM(E41:J41)</f>
        <v>69</v>
      </c>
      <c r="L41" s="72">
        <f>K41-18</f>
        <v>51</v>
      </c>
      <c r="M41" s="72"/>
    </row>
    <row r="42" spans="1:13" ht="18">
      <c r="A42" s="69">
        <v>38</v>
      </c>
      <c r="B42" s="70">
        <v>38</v>
      </c>
      <c r="C42" s="38" t="s">
        <v>99</v>
      </c>
      <c r="D42" s="38" t="s">
        <v>23</v>
      </c>
      <c r="E42" s="23">
        <v>18</v>
      </c>
      <c r="F42" s="23">
        <v>18</v>
      </c>
      <c r="G42" s="23">
        <v>10</v>
      </c>
      <c r="H42" s="27">
        <v>12</v>
      </c>
      <c r="I42" s="34">
        <v>11</v>
      </c>
      <c r="J42" s="74"/>
      <c r="K42" s="72">
        <f>SUM(E42:J42)</f>
        <v>69</v>
      </c>
      <c r="L42" s="72">
        <f>K42-18</f>
        <v>51</v>
      </c>
      <c r="M42" s="72"/>
    </row>
    <row r="43" spans="1:13" ht="18">
      <c r="A43" s="69">
        <v>39</v>
      </c>
      <c r="B43" s="70">
        <v>39</v>
      </c>
      <c r="C43" s="36" t="s">
        <v>28</v>
      </c>
      <c r="D43" s="36" t="s">
        <v>27</v>
      </c>
      <c r="E43" s="37">
        <v>12</v>
      </c>
      <c r="F43" s="22">
        <v>18</v>
      </c>
      <c r="G43" s="23">
        <v>10</v>
      </c>
      <c r="H43" s="23">
        <v>39</v>
      </c>
      <c r="I43" s="34">
        <v>11</v>
      </c>
      <c r="J43" s="71"/>
      <c r="K43" s="72">
        <f>SUM(E43:J43)</f>
        <v>90</v>
      </c>
      <c r="L43" s="72">
        <f>K43-39</f>
        <v>51</v>
      </c>
      <c r="M43" s="72"/>
    </row>
    <row r="44" spans="1:13" ht="18">
      <c r="A44" s="69">
        <v>40</v>
      </c>
      <c r="B44" s="70">
        <v>40</v>
      </c>
      <c r="C44" s="38" t="s">
        <v>92</v>
      </c>
      <c r="D44" s="38" t="s">
        <v>57</v>
      </c>
      <c r="E44" s="23">
        <v>18</v>
      </c>
      <c r="F44" s="23">
        <v>18</v>
      </c>
      <c r="G44" s="27">
        <v>4</v>
      </c>
      <c r="H44" s="23">
        <v>39</v>
      </c>
      <c r="I44" s="34">
        <v>11</v>
      </c>
      <c r="J44" s="74"/>
      <c r="K44" s="72">
        <f>SUM(E44:J44)</f>
        <v>90</v>
      </c>
      <c r="L44" s="72">
        <f>K44-39</f>
        <v>51</v>
      </c>
      <c r="M44" s="72"/>
    </row>
    <row r="45" spans="1:13" ht="18">
      <c r="A45" s="69">
        <v>41</v>
      </c>
      <c r="B45" s="70">
        <v>41</v>
      </c>
      <c r="C45" s="36" t="s">
        <v>81</v>
      </c>
      <c r="D45" s="36" t="s">
        <v>23</v>
      </c>
      <c r="E45" s="37">
        <v>13</v>
      </c>
      <c r="F45" s="22">
        <v>18</v>
      </c>
      <c r="G45" s="23">
        <v>10</v>
      </c>
      <c r="H45" s="27">
        <v>30</v>
      </c>
      <c r="I45" s="34">
        <v>11</v>
      </c>
      <c r="J45" s="71"/>
      <c r="K45" s="72">
        <f>SUM(E45:J45)</f>
        <v>82</v>
      </c>
      <c r="L45" s="72">
        <f>K45-30</f>
        <v>52</v>
      </c>
      <c r="M45" s="72"/>
    </row>
    <row r="46" spans="1:13" ht="18">
      <c r="A46" s="69">
        <v>42</v>
      </c>
      <c r="B46" s="70">
        <v>42</v>
      </c>
      <c r="C46" s="36" t="s">
        <v>18</v>
      </c>
      <c r="D46" s="36" t="s">
        <v>6</v>
      </c>
      <c r="E46" s="37">
        <v>14</v>
      </c>
      <c r="F46" s="22">
        <v>18</v>
      </c>
      <c r="G46" s="23">
        <v>10</v>
      </c>
      <c r="H46" s="23">
        <v>39</v>
      </c>
      <c r="I46" s="34">
        <v>11</v>
      </c>
      <c r="J46" s="74"/>
      <c r="K46" s="72">
        <f>SUM(E46:J46)</f>
        <v>92</v>
      </c>
      <c r="L46" s="72">
        <f>K46-39</f>
        <v>53</v>
      </c>
      <c r="M46" s="72"/>
    </row>
    <row r="47" spans="1:13" ht="18">
      <c r="A47" s="69">
        <v>43</v>
      </c>
      <c r="B47" s="70">
        <v>43</v>
      </c>
      <c r="C47" s="36" t="s">
        <v>83</v>
      </c>
      <c r="D47" s="36" t="s">
        <v>80</v>
      </c>
      <c r="E47" s="37">
        <v>14</v>
      </c>
      <c r="F47" s="22">
        <v>18</v>
      </c>
      <c r="G47" s="23">
        <v>10</v>
      </c>
      <c r="H47" s="23">
        <v>39</v>
      </c>
      <c r="I47" s="34">
        <v>11</v>
      </c>
      <c r="J47" s="74"/>
      <c r="K47" s="72">
        <f>SUM(E47:J47)</f>
        <v>92</v>
      </c>
      <c r="L47" s="72">
        <f>K47-39</f>
        <v>53</v>
      </c>
      <c r="M47" s="72"/>
    </row>
    <row r="48" spans="1:13" ht="18">
      <c r="A48" s="69">
        <v>44</v>
      </c>
      <c r="B48" s="70">
        <v>44</v>
      </c>
      <c r="C48" s="38" t="s">
        <v>22</v>
      </c>
      <c r="D48" s="38" t="s">
        <v>13</v>
      </c>
      <c r="E48" s="23">
        <v>18</v>
      </c>
      <c r="F48" s="23">
        <v>18</v>
      </c>
      <c r="G48" s="27">
        <v>7</v>
      </c>
      <c r="H48" s="23">
        <v>39</v>
      </c>
      <c r="I48" s="34">
        <v>11</v>
      </c>
      <c r="J48" s="74"/>
      <c r="K48" s="72">
        <f>SUM(E48:J48)</f>
        <v>93</v>
      </c>
      <c r="L48" s="72">
        <f>K48-39</f>
        <v>54</v>
      </c>
      <c r="M48" s="72"/>
    </row>
    <row r="49" spans="1:13" ht="18">
      <c r="A49" s="69">
        <v>45</v>
      </c>
      <c r="B49" s="70">
        <v>45</v>
      </c>
      <c r="C49" s="36" t="s">
        <v>84</v>
      </c>
      <c r="D49" s="36" t="s">
        <v>80</v>
      </c>
      <c r="E49" s="37">
        <v>16</v>
      </c>
      <c r="F49" s="22">
        <v>18</v>
      </c>
      <c r="G49" s="23">
        <v>10</v>
      </c>
      <c r="H49" s="23">
        <v>39</v>
      </c>
      <c r="I49" s="35">
        <v>10</v>
      </c>
      <c r="J49" s="74"/>
      <c r="K49" s="72">
        <f>SUM(E49:J49)</f>
        <v>93</v>
      </c>
      <c r="L49" s="72">
        <f>K49-39</f>
        <v>54</v>
      </c>
      <c r="M49" s="72"/>
    </row>
    <row r="50" spans="1:13" ht="18">
      <c r="A50" s="69">
        <v>48</v>
      </c>
      <c r="B50" s="70">
        <v>46</v>
      </c>
      <c r="C50" s="38" t="s">
        <v>100</v>
      </c>
      <c r="D50" s="38" t="s">
        <v>101</v>
      </c>
      <c r="E50" s="23">
        <v>18</v>
      </c>
      <c r="F50" s="23">
        <v>18</v>
      </c>
      <c r="G50" s="23">
        <v>10</v>
      </c>
      <c r="H50" s="27">
        <v>21</v>
      </c>
      <c r="I50" s="34">
        <v>11</v>
      </c>
      <c r="J50" s="74"/>
      <c r="K50" s="72">
        <f>SUM(E50:J50)</f>
        <v>78</v>
      </c>
      <c r="L50" s="72">
        <f>K50-21</f>
        <v>57</v>
      </c>
      <c r="M50" s="72"/>
    </row>
    <row r="51" spans="1:13" ht="18">
      <c r="A51" s="69">
        <v>49</v>
      </c>
      <c r="B51" s="70">
        <v>47</v>
      </c>
      <c r="C51" s="38" t="s">
        <v>20</v>
      </c>
      <c r="D51" s="38" t="s">
        <v>2</v>
      </c>
      <c r="E51" s="23">
        <v>18</v>
      </c>
      <c r="F51" s="23">
        <v>18</v>
      </c>
      <c r="G51" s="23">
        <v>10</v>
      </c>
      <c r="H51" s="27">
        <v>22</v>
      </c>
      <c r="I51" s="34">
        <v>11</v>
      </c>
      <c r="J51" s="74"/>
      <c r="K51" s="72">
        <f>SUM(E51:J51)</f>
        <v>79</v>
      </c>
      <c r="L51" s="72">
        <f>K51-22</f>
        <v>57</v>
      </c>
      <c r="M51" s="72"/>
    </row>
    <row r="52" spans="1:13" ht="18">
      <c r="A52" s="69">
        <v>50</v>
      </c>
      <c r="B52" s="70">
        <v>48</v>
      </c>
      <c r="C52" s="38" t="s">
        <v>102</v>
      </c>
      <c r="D52" s="38" t="s">
        <v>57</v>
      </c>
      <c r="E52" s="23">
        <v>18</v>
      </c>
      <c r="F52" s="23">
        <v>18</v>
      </c>
      <c r="G52" s="23">
        <v>10</v>
      </c>
      <c r="H52" s="27">
        <v>25</v>
      </c>
      <c r="I52" s="34">
        <v>11</v>
      </c>
      <c r="J52" s="74"/>
      <c r="K52" s="72">
        <f>SUM(E52:J52)</f>
        <v>82</v>
      </c>
      <c r="L52" s="72">
        <f>K52-25</f>
        <v>57</v>
      </c>
      <c r="M52" s="72"/>
    </row>
    <row r="53" spans="1:13" ht="18">
      <c r="A53" s="69">
        <v>51</v>
      </c>
      <c r="B53" s="70">
        <v>49</v>
      </c>
      <c r="C53" s="38" t="s">
        <v>98</v>
      </c>
      <c r="D53" s="38" t="s">
        <v>103</v>
      </c>
      <c r="E53" s="23">
        <v>18</v>
      </c>
      <c r="F53" s="23">
        <v>18</v>
      </c>
      <c r="G53" s="23">
        <v>10</v>
      </c>
      <c r="H53" s="27">
        <v>26</v>
      </c>
      <c r="I53" s="34">
        <v>11</v>
      </c>
      <c r="J53" s="74"/>
      <c r="K53" s="72">
        <f>SUM(E53:J53)</f>
        <v>83</v>
      </c>
      <c r="L53" s="72">
        <f>K53-26</f>
        <v>57</v>
      </c>
      <c r="M53" s="72"/>
    </row>
    <row r="54" spans="1:13" ht="18">
      <c r="A54" s="69">
        <v>51</v>
      </c>
      <c r="B54" s="70">
        <v>50</v>
      </c>
      <c r="C54" s="38" t="s">
        <v>104</v>
      </c>
      <c r="D54" s="38" t="s">
        <v>19</v>
      </c>
      <c r="E54" s="23">
        <v>18</v>
      </c>
      <c r="F54" s="23">
        <v>18</v>
      </c>
      <c r="G54" s="23">
        <v>10</v>
      </c>
      <c r="H54" s="27">
        <v>27</v>
      </c>
      <c r="I54" s="34">
        <v>11</v>
      </c>
      <c r="J54" s="74"/>
      <c r="K54" s="72">
        <f>SUM(E54:J54)</f>
        <v>84</v>
      </c>
      <c r="L54" s="72">
        <f>K54-27</f>
        <v>57</v>
      </c>
      <c r="M54" s="75"/>
    </row>
    <row r="55" spans="1:13" ht="18">
      <c r="A55" s="69">
        <v>52</v>
      </c>
      <c r="B55" s="70">
        <v>51</v>
      </c>
      <c r="C55" s="38" t="s">
        <v>105</v>
      </c>
      <c r="D55" s="38" t="s">
        <v>106</v>
      </c>
      <c r="E55" s="23">
        <v>18</v>
      </c>
      <c r="F55" s="23">
        <v>18</v>
      </c>
      <c r="G55" s="23">
        <v>10</v>
      </c>
      <c r="H55" s="27">
        <v>28</v>
      </c>
      <c r="I55" s="34">
        <v>11</v>
      </c>
      <c r="J55" s="74"/>
      <c r="K55" s="72">
        <f>SUM(E55:J55)</f>
        <v>85</v>
      </c>
      <c r="L55" s="72">
        <f>K55-28</f>
        <v>57</v>
      </c>
      <c r="M55" s="75"/>
    </row>
    <row r="56" spans="1:13" ht="18.75" thickBot="1">
      <c r="A56" s="83">
        <v>53</v>
      </c>
      <c r="B56" s="84">
        <v>52</v>
      </c>
      <c r="C56" s="66" t="s">
        <v>107</v>
      </c>
      <c r="D56" s="66" t="s">
        <v>63</v>
      </c>
      <c r="E56" s="30">
        <v>18</v>
      </c>
      <c r="F56" s="30">
        <v>18</v>
      </c>
      <c r="G56" s="30">
        <v>10</v>
      </c>
      <c r="H56" s="67">
        <v>32</v>
      </c>
      <c r="I56" s="68">
        <v>11</v>
      </c>
      <c r="J56" s="85"/>
      <c r="K56" s="86">
        <f>SUM(E56:J56)</f>
        <v>89</v>
      </c>
      <c r="L56" s="86">
        <f>K56-32</f>
        <v>57</v>
      </c>
      <c r="M56" s="87"/>
    </row>
    <row r="57" spans="1:13" ht="24" thickTop="1">
      <c r="A57" s="76">
        <v>46</v>
      </c>
      <c r="B57" s="77" t="s">
        <v>89</v>
      </c>
      <c r="C57" s="78" t="s">
        <v>87</v>
      </c>
      <c r="D57" s="78" t="s">
        <v>57</v>
      </c>
      <c r="E57" s="79">
        <v>17</v>
      </c>
      <c r="F57" s="29">
        <v>18</v>
      </c>
      <c r="G57" s="29">
        <v>10</v>
      </c>
      <c r="H57" s="29">
        <v>39</v>
      </c>
      <c r="I57" s="41">
        <v>11</v>
      </c>
      <c r="J57" s="80"/>
      <c r="K57" s="81">
        <f>SUM(E57:J57)</f>
        <v>95</v>
      </c>
      <c r="L57" s="81">
        <f>K57-39</f>
        <v>56</v>
      </c>
      <c r="M57" s="82" t="s">
        <v>113</v>
      </c>
    </row>
    <row r="58" spans="1:13" ht="23.25">
      <c r="A58" s="69">
        <v>47</v>
      </c>
      <c r="B58" s="70" t="s">
        <v>89</v>
      </c>
      <c r="C58" s="36" t="s">
        <v>88</v>
      </c>
      <c r="D58" s="36" t="s">
        <v>6</v>
      </c>
      <c r="E58" s="40">
        <v>17</v>
      </c>
      <c r="F58" s="23">
        <v>18</v>
      </c>
      <c r="G58" s="23">
        <v>10</v>
      </c>
      <c r="H58" s="23">
        <v>39</v>
      </c>
      <c r="I58" s="34">
        <v>11</v>
      </c>
      <c r="J58" s="74"/>
      <c r="K58" s="72">
        <f>SUM(E58:J58)</f>
        <v>95</v>
      </c>
      <c r="L58" s="72">
        <f>K58-39</f>
        <v>56</v>
      </c>
      <c r="M58" s="75" t="s">
        <v>113</v>
      </c>
    </row>
    <row r="59" spans="1:13" ht="23.25">
      <c r="A59" s="69">
        <v>54</v>
      </c>
      <c r="B59" s="70" t="s">
        <v>89</v>
      </c>
      <c r="C59" s="38" t="s">
        <v>109</v>
      </c>
      <c r="D59" s="38" t="s">
        <v>7</v>
      </c>
      <c r="E59" s="23">
        <v>18</v>
      </c>
      <c r="F59" s="23">
        <v>18</v>
      </c>
      <c r="G59" s="23">
        <v>10</v>
      </c>
      <c r="H59" s="28">
        <v>38</v>
      </c>
      <c r="I59" s="34">
        <v>11</v>
      </c>
      <c r="J59" s="74"/>
      <c r="K59" s="72">
        <f>SUM(E59:J59)</f>
        <v>95</v>
      </c>
      <c r="L59" s="72">
        <f>K59-38</f>
        <v>57</v>
      </c>
      <c r="M59" s="75" t="s">
        <v>113</v>
      </c>
    </row>
    <row r="60" spans="1:13" ht="23.25">
      <c r="A60" s="69">
        <v>55</v>
      </c>
      <c r="B60" s="70" t="s">
        <v>89</v>
      </c>
      <c r="C60" s="38" t="s">
        <v>34</v>
      </c>
      <c r="D60" s="38" t="s">
        <v>35</v>
      </c>
      <c r="E60" s="23">
        <v>18</v>
      </c>
      <c r="F60" s="23">
        <v>18</v>
      </c>
      <c r="G60" s="23">
        <v>10</v>
      </c>
      <c r="H60" s="28">
        <v>38</v>
      </c>
      <c r="I60" s="34">
        <v>11</v>
      </c>
      <c r="J60" s="74"/>
      <c r="K60" s="72">
        <f>SUM(E60:J60)</f>
        <v>95</v>
      </c>
      <c r="L60" s="72">
        <f>K60-38</f>
        <v>57</v>
      </c>
      <c r="M60" s="75" t="s">
        <v>113</v>
      </c>
    </row>
    <row r="61" spans="1:13" ht="23.25">
      <c r="A61" s="69">
        <v>56</v>
      </c>
      <c r="B61" s="70" t="s">
        <v>89</v>
      </c>
      <c r="C61" s="38" t="s">
        <v>110</v>
      </c>
      <c r="D61" s="38" t="s">
        <v>7</v>
      </c>
      <c r="E61" s="23">
        <v>18</v>
      </c>
      <c r="F61" s="23">
        <v>18</v>
      </c>
      <c r="G61" s="23">
        <v>10</v>
      </c>
      <c r="H61" s="28">
        <v>38</v>
      </c>
      <c r="I61" s="34">
        <v>11</v>
      </c>
      <c r="J61" s="74"/>
      <c r="K61" s="72">
        <f>SUM(E61:J61)</f>
        <v>95</v>
      </c>
      <c r="L61" s="72">
        <f>K61-38</f>
        <v>57</v>
      </c>
      <c r="M61" s="75" t="s">
        <v>113</v>
      </c>
    </row>
    <row r="62" spans="1:13" ht="15">
      <c r="A62" s="20"/>
      <c r="C62" s="18"/>
      <c r="D62" s="18"/>
      <c r="E62" s="19"/>
      <c r="F62" s="19"/>
      <c r="G62" s="17"/>
      <c r="H62" s="17"/>
    </row>
    <row r="63" spans="1:13">
      <c r="A63" s="20"/>
    </row>
    <row r="64" spans="1:13">
      <c r="A64" s="20"/>
    </row>
    <row r="65" spans="2:8">
      <c r="B65" s="4"/>
      <c r="C65" t="s">
        <v>40</v>
      </c>
      <c r="H65" t="s">
        <v>112</v>
      </c>
    </row>
    <row r="66" spans="2:8">
      <c r="B66" s="5"/>
      <c r="C66" t="s">
        <v>39</v>
      </c>
      <c r="H66" t="s">
        <v>111</v>
      </c>
    </row>
  </sheetData>
  <sortState ref="C5:L61">
    <sortCondition ref="L5:L61"/>
  </sortState>
  <mergeCells count="4">
    <mergeCell ref="O4:P4"/>
    <mergeCell ref="O10:P14"/>
    <mergeCell ref="O16:P25"/>
    <mergeCell ref="O5:P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nn56</dc:creator>
  <cp:lastModifiedBy>artur.walkiewicz</cp:lastModifiedBy>
  <dcterms:created xsi:type="dcterms:W3CDTF">2014-04-28T10:43:24Z</dcterms:created>
  <dcterms:modified xsi:type="dcterms:W3CDTF">2016-11-06T16:19:01Z</dcterms:modified>
</cp:coreProperties>
</file>